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esktop\"/>
    </mc:Choice>
  </mc:AlternateContent>
  <xr:revisionPtr revIDLastSave="0" documentId="8_{C4E40D39-4440-4649-B3D6-6D26ED8A5CA2}" xr6:coauthVersionLast="36" xr6:coauthVersionMax="36" xr10:uidLastSave="{00000000-0000-0000-0000-000000000000}"/>
  <bookViews>
    <workbookView xWindow="1800" yWindow="45" windowWidth="27000" windowHeight="14235" xr2:uid="{F4859C7E-9D7E-4009-BFDE-273DD49BCB1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3" i="1" l="1"/>
  <c r="B21" i="1" l="1"/>
  <c r="B25" i="1" s="1"/>
  <c r="B26" i="1" s="1"/>
  <c r="C22" i="1"/>
  <c r="D21" i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D23" i="1" l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D22" i="1"/>
  <c r="D12" i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C13" i="1"/>
  <c r="D13" i="1" s="1"/>
  <c r="B12" i="1"/>
  <c r="B14" i="1" s="1"/>
  <c r="B15" i="1" s="1"/>
  <c r="D24" i="1" l="1"/>
  <c r="D25" i="1" s="1"/>
  <c r="C24" i="1"/>
  <c r="C26" i="1" s="1"/>
  <c r="D26" i="1" s="1"/>
  <c r="E22" i="1"/>
  <c r="E24" i="1" s="1"/>
  <c r="E25" i="1" s="1"/>
  <c r="D14" i="1"/>
  <c r="C14" i="1"/>
  <c r="C15" i="1" s="1"/>
  <c r="E13" i="1"/>
  <c r="E14" i="1" s="1"/>
  <c r="F22" i="1" l="1"/>
  <c r="F24" i="1" s="1"/>
  <c r="F25" i="1" s="1"/>
  <c r="E26" i="1"/>
  <c r="D15" i="1"/>
  <c r="F13" i="1"/>
  <c r="F14" i="1" s="1"/>
  <c r="F26" i="1" l="1"/>
  <c r="G22" i="1"/>
  <c r="G24" i="1" s="1"/>
  <c r="G25" i="1" s="1"/>
  <c r="E15" i="1"/>
  <c r="F15" i="1" s="1"/>
  <c r="G13" i="1"/>
  <c r="G14" i="1" s="1"/>
  <c r="H22" i="1" l="1"/>
  <c r="H24" i="1" s="1"/>
  <c r="H25" i="1" s="1"/>
  <c r="G26" i="1"/>
  <c r="H13" i="1"/>
  <c r="H14" i="1" s="1"/>
  <c r="G15" i="1"/>
  <c r="I22" i="1" l="1"/>
  <c r="I24" i="1" s="1"/>
  <c r="I25" i="1" s="1"/>
  <c r="H26" i="1"/>
  <c r="I13" i="1"/>
  <c r="I14" i="1" s="1"/>
  <c r="H15" i="1"/>
  <c r="I26" i="1" l="1"/>
  <c r="J22" i="1"/>
  <c r="J24" i="1" s="1"/>
  <c r="J25" i="1" s="1"/>
  <c r="J13" i="1"/>
  <c r="J14" i="1" s="1"/>
  <c r="I15" i="1"/>
  <c r="K22" i="1" l="1"/>
  <c r="K24" i="1" s="1"/>
  <c r="K25" i="1" s="1"/>
  <c r="J26" i="1"/>
  <c r="K13" i="1"/>
  <c r="K14" i="1" s="1"/>
  <c r="J15" i="1"/>
  <c r="K26" i="1" l="1"/>
  <c r="L22" i="1"/>
  <c r="L24" i="1" s="1"/>
  <c r="L25" i="1" s="1"/>
  <c r="L13" i="1"/>
  <c r="L14" i="1" s="1"/>
  <c r="K15" i="1"/>
  <c r="M22" i="1" l="1"/>
  <c r="M24" i="1" s="1"/>
  <c r="M25" i="1" s="1"/>
  <c r="L26" i="1"/>
  <c r="M13" i="1"/>
  <c r="M14" i="1" s="1"/>
  <c r="L15" i="1"/>
  <c r="N22" i="1" l="1"/>
  <c r="N24" i="1" s="1"/>
  <c r="N25" i="1" s="1"/>
  <c r="M26" i="1"/>
  <c r="N13" i="1"/>
  <c r="N14" i="1" s="1"/>
  <c r="M15" i="1"/>
  <c r="O22" i="1" l="1"/>
  <c r="O24" i="1" s="1"/>
  <c r="O25" i="1" s="1"/>
  <c r="N26" i="1"/>
  <c r="O13" i="1"/>
  <c r="O14" i="1" s="1"/>
  <c r="N15" i="1"/>
  <c r="P22" i="1" l="1"/>
  <c r="P24" i="1" s="1"/>
  <c r="P25" i="1" s="1"/>
  <c r="O26" i="1"/>
  <c r="P13" i="1"/>
  <c r="P14" i="1" s="1"/>
  <c r="O15" i="1"/>
  <c r="Q22" i="1" l="1"/>
  <c r="P26" i="1"/>
  <c r="Q13" i="1"/>
  <c r="Q14" i="1" s="1"/>
  <c r="P15" i="1"/>
  <c r="Q24" i="1" l="1"/>
  <c r="Q25" i="1" s="1"/>
  <c r="Q26" i="1" s="1"/>
  <c r="Q15" i="1"/>
</calcChain>
</file>

<file path=xl/sharedStrings.xml><?xml version="1.0" encoding="utf-8"?>
<sst xmlns="http://schemas.openxmlformats.org/spreadsheetml/2006/main" count="23" uniqueCount="18">
  <si>
    <t>výnosy</t>
  </si>
  <si>
    <t>MW</t>
  </si>
  <si>
    <t>měrné IN</t>
  </si>
  <si>
    <t>tis. Kč/kW</t>
  </si>
  <si>
    <t>využití</t>
  </si>
  <si>
    <t>hod/rok</t>
  </si>
  <si>
    <t>cena EL</t>
  </si>
  <si>
    <t>Kč/kWh</t>
  </si>
  <si>
    <t>r</t>
  </si>
  <si>
    <t>DCF</t>
  </si>
  <si>
    <t>náklady</t>
  </si>
  <si>
    <t>odpisy</t>
  </si>
  <si>
    <t>daň</t>
  </si>
  <si>
    <t>výkon VE</t>
  </si>
  <si>
    <t>Výpočet NPV bez uvažování zdanění zisku (tedy bez zohlednění odpisů) - hodnocení z pohledu projektu</t>
  </si>
  <si>
    <t>Výpočet NPV včetně uvažování zdanění zisku 19 % (zohlednění rovnoměrných odpisů pro 20 let) - hodnocení z pohledu investora</t>
  </si>
  <si>
    <t xml:space="preserve"> = NPV</t>
  </si>
  <si>
    <t>SUMA DCF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</si>
</sst>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0" fontId="1" fillId="0" borderId="0" xfId="0" applyFont="1"/>
    <xf numFmtId="1" fontId="2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450F9-6432-4845-9782-3869122C8BE9}">
  <dimension ref="A3:V26"/>
  <sheetViews>
    <sheetView tabSelected="1" workbookViewId="0">
      <selection activeCell="H29" sqref="H29"/>
    </sheetView>
  </sheetViews>
  <sheetFormatPr defaultRowHeight="15" x14ac:dyDescent="0.25"/>
  <cols>
    <col min="1" max="1" width="11.28515625" customWidth="1"/>
  </cols>
  <sheetData>
    <row r="3" spans="1:22" x14ac:dyDescent="0.25">
      <c r="A3" t="s">
        <v>13</v>
      </c>
      <c r="B3">
        <v>2</v>
      </c>
      <c r="C3" t="s">
        <v>1</v>
      </c>
    </row>
    <row r="4" spans="1:22" x14ac:dyDescent="0.25">
      <c r="A4" t="s">
        <v>2</v>
      </c>
      <c r="B4">
        <v>30</v>
      </c>
      <c r="C4" t="s">
        <v>3</v>
      </c>
    </row>
    <row r="5" spans="1:22" x14ac:dyDescent="0.25">
      <c r="A5" t="s">
        <v>4</v>
      </c>
      <c r="B5">
        <v>1800</v>
      </c>
      <c r="C5" t="s">
        <v>5</v>
      </c>
    </row>
    <row r="6" spans="1:22" x14ac:dyDescent="0.25">
      <c r="A6" t="s">
        <v>6</v>
      </c>
      <c r="B6">
        <v>2.2999999999999998</v>
      </c>
      <c r="C6" t="s">
        <v>7</v>
      </c>
    </row>
    <row r="7" spans="1:22" x14ac:dyDescent="0.25">
      <c r="A7" t="s">
        <v>8</v>
      </c>
      <c r="B7">
        <v>0.08</v>
      </c>
    </row>
    <row r="9" spans="1:22" x14ac:dyDescent="0.25">
      <c r="A9" s="2" t="s">
        <v>14</v>
      </c>
    </row>
    <row r="11" spans="1:22" x14ac:dyDescent="0.25">
      <c r="B11">
        <v>0</v>
      </c>
      <c r="C11">
        <v>1</v>
      </c>
      <c r="D11">
        <v>2</v>
      </c>
      <c r="E11">
        <v>3</v>
      </c>
      <c r="F11">
        <v>4</v>
      </c>
      <c r="G11">
        <v>5</v>
      </c>
      <c r="H11">
        <v>6</v>
      </c>
      <c r="I11">
        <v>7</v>
      </c>
      <c r="J11">
        <v>8</v>
      </c>
      <c r="K11">
        <v>9</v>
      </c>
      <c r="L11">
        <v>10</v>
      </c>
      <c r="M11">
        <v>11</v>
      </c>
      <c r="N11">
        <v>12</v>
      </c>
      <c r="O11">
        <v>13</v>
      </c>
      <c r="P11">
        <v>14</v>
      </c>
      <c r="Q11">
        <v>15</v>
      </c>
    </row>
    <row r="12" spans="1:22" x14ac:dyDescent="0.25">
      <c r="A12" t="s">
        <v>10</v>
      </c>
      <c r="B12">
        <f>B3*B4*1000</f>
        <v>60000</v>
      </c>
      <c r="C12">
        <v>500</v>
      </c>
      <c r="D12">
        <f>C12</f>
        <v>500</v>
      </c>
      <c r="E12">
        <f t="shared" ref="E12:Q12" si="0">D12</f>
        <v>500</v>
      </c>
      <c r="F12">
        <f t="shared" si="0"/>
        <v>500</v>
      </c>
      <c r="G12">
        <f t="shared" si="0"/>
        <v>500</v>
      </c>
      <c r="H12">
        <f t="shared" si="0"/>
        <v>500</v>
      </c>
      <c r="I12">
        <f t="shared" si="0"/>
        <v>500</v>
      </c>
      <c r="J12">
        <f t="shared" si="0"/>
        <v>500</v>
      </c>
      <c r="K12">
        <f t="shared" si="0"/>
        <v>500</v>
      </c>
      <c r="L12">
        <f t="shared" si="0"/>
        <v>500</v>
      </c>
      <c r="M12">
        <f t="shared" si="0"/>
        <v>500</v>
      </c>
      <c r="N12">
        <f t="shared" si="0"/>
        <v>500</v>
      </c>
      <c r="O12">
        <f t="shared" si="0"/>
        <v>500</v>
      </c>
      <c r="P12">
        <f t="shared" si="0"/>
        <v>500</v>
      </c>
      <c r="Q12">
        <f t="shared" si="0"/>
        <v>500</v>
      </c>
    </row>
    <row r="13" spans="1:22" x14ac:dyDescent="0.25">
      <c r="A13" t="s">
        <v>0</v>
      </c>
      <c r="C13">
        <f>B3*B5*B6</f>
        <v>8280</v>
      </c>
      <c r="D13">
        <f>C13</f>
        <v>8280</v>
      </c>
      <c r="E13">
        <f t="shared" ref="E13:Q13" si="1">D13</f>
        <v>8280</v>
      </c>
      <c r="F13">
        <f t="shared" si="1"/>
        <v>8280</v>
      </c>
      <c r="G13">
        <f t="shared" si="1"/>
        <v>8280</v>
      </c>
      <c r="H13">
        <f t="shared" si="1"/>
        <v>8280</v>
      </c>
      <c r="I13">
        <f t="shared" si="1"/>
        <v>8280</v>
      </c>
      <c r="J13">
        <f t="shared" si="1"/>
        <v>8280</v>
      </c>
      <c r="K13">
        <f t="shared" si="1"/>
        <v>8280</v>
      </c>
      <c r="L13">
        <f t="shared" si="1"/>
        <v>8280</v>
      </c>
      <c r="M13">
        <f t="shared" si="1"/>
        <v>8280</v>
      </c>
      <c r="N13">
        <f t="shared" si="1"/>
        <v>8280</v>
      </c>
      <c r="O13">
        <f t="shared" si="1"/>
        <v>8280</v>
      </c>
      <c r="P13">
        <f t="shared" si="1"/>
        <v>8280</v>
      </c>
      <c r="Q13">
        <f t="shared" si="1"/>
        <v>8280</v>
      </c>
    </row>
    <row r="14" spans="1:22" x14ac:dyDescent="0.25">
      <c r="A14" t="s">
        <v>9</v>
      </c>
      <c r="B14">
        <f>B12*-1</f>
        <v>-60000</v>
      </c>
      <c r="C14" s="1">
        <f>(C13-C12)*(1+$B$7)^-C11</f>
        <v>7203.7037037037026</v>
      </c>
      <c r="D14" s="1">
        <f t="shared" ref="D14:Q14" si="2">(D13-D12)*(1+$B$7)^-D11</f>
        <v>6670.0960219478729</v>
      </c>
      <c r="E14" s="1">
        <f t="shared" si="2"/>
        <v>6176.0148351369189</v>
      </c>
      <c r="F14" s="1">
        <f t="shared" si="2"/>
        <v>5718.5322547564065</v>
      </c>
      <c r="G14" s="1">
        <f t="shared" si="2"/>
        <v>5294.9372729225988</v>
      </c>
      <c r="H14" s="1">
        <f t="shared" si="2"/>
        <v>4902.7196971505527</v>
      </c>
      <c r="I14" s="1">
        <f t="shared" si="2"/>
        <v>4539.5552751394016</v>
      </c>
      <c r="J14" s="1">
        <f t="shared" si="2"/>
        <v>4203.2919214253716</v>
      </c>
      <c r="K14" s="1">
        <f t="shared" si="2"/>
        <v>3891.9369642827514</v>
      </c>
      <c r="L14" s="1">
        <f t="shared" si="2"/>
        <v>3603.6453372988435</v>
      </c>
      <c r="M14" s="1">
        <f t="shared" si="2"/>
        <v>3336.7086456470774</v>
      </c>
      <c r="N14" s="1">
        <f t="shared" si="2"/>
        <v>3089.5450422658118</v>
      </c>
      <c r="O14" s="1">
        <f t="shared" si="2"/>
        <v>2860.6898539498261</v>
      </c>
      <c r="P14" s="1">
        <f t="shared" si="2"/>
        <v>2648.7869018053939</v>
      </c>
      <c r="Q14" s="1">
        <f t="shared" si="2"/>
        <v>2452.5804646346237</v>
      </c>
      <c r="R14" s="1"/>
      <c r="S14" s="1"/>
      <c r="T14" s="1"/>
      <c r="U14" s="1"/>
      <c r="V14" s="1"/>
    </row>
    <row r="15" spans="1:22" x14ac:dyDescent="0.25">
      <c r="A15" t="s">
        <v>17</v>
      </c>
      <c r="B15">
        <f>B14</f>
        <v>-60000</v>
      </c>
      <c r="C15" s="1">
        <f>B15+C14</f>
        <v>-52796.296296296299</v>
      </c>
      <c r="D15" s="1">
        <f t="shared" ref="D15:Q15" si="3">C15+D14</f>
        <v>-46126.200274348426</v>
      </c>
      <c r="E15" s="1">
        <f t="shared" si="3"/>
        <v>-39950.185439211506</v>
      </c>
      <c r="F15" s="1">
        <f t="shared" si="3"/>
        <v>-34231.653184455099</v>
      </c>
      <c r="G15" s="1">
        <f t="shared" si="3"/>
        <v>-28936.715911532501</v>
      </c>
      <c r="H15" s="1">
        <f t="shared" si="3"/>
        <v>-24033.99621438195</v>
      </c>
      <c r="I15" s="1">
        <f t="shared" si="3"/>
        <v>-19494.440939242548</v>
      </c>
      <c r="J15" s="1">
        <f t="shared" si="3"/>
        <v>-15291.149017817177</v>
      </c>
      <c r="K15" s="1">
        <f t="shared" si="3"/>
        <v>-11399.212053534426</v>
      </c>
      <c r="L15" s="1">
        <f t="shared" si="3"/>
        <v>-7795.5667162355821</v>
      </c>
      <c r="M15" s="1">
        <f t="shared" si="3"/>
        <v>-4458.8580705885051</v>
      </c>
      <c r="N15" s="1">
        <f t="shared" si="3"/>
        <v>-1369.3130283226933</v>
      </c>
      <c r="O15" s="1">
        <f t="shared" si="3"/>
        <v>1491.3768256271328</v>
      </c>
      <c r="P15" s="1">
        <f t="shared" si="3"/>
        <v>4140.1637274325267</v>
      </c>
      <c r="Q15" s="3">
        <f t="shared" si="3"/>
        <v>6592.7441920671499</v>
      </c>
      <c r="R15" t="s">
        <v>16</v>
      </c>
      <c r="S15" s="1"/>
      <c r="T15" s="1"/>
      <c r="U15" s="1"/>
      <c r="V15" s="1"/>
    </row>
    <row r="18" spans="1:18" x14ac:dyDescent="0.25">
      <c r="A18" s="2" t="s">
        <v>15</v>
      </c>
    </row>
    <row r="20" spans="1:18" x14ac:dyDescent="0.25">
      <c r="B20">
        <v>0</v>
      </c>
      <c r="C20">
        <v>1</v>
      </c>
      <c r="D20">
        <v>2</v>
      </c>
      <c r="E20">
        <v>3</v>
      </c>
      <c r="F20">
        <v>4</v>
      </c>
      <c r="G20">
        <v>5</v>
      </c>
      <c r="H20">
        <v>6</v>
      </c>
      <c r="I20">
        <v>7</v>
      </c>
      <c r="J20">
        <v>8</v>
      </c>
      <c r="K20">
        <v>9</v>
      </c>
      <c r="L20">
        <v>10</v>
      </c>
      <c r="M20">
        <v>11</v>
      </c>
      <c r="N20">
        <v>12</v>
      </c>
      <c r="O20">
        <v>13</v>
      </c>
      <c r="P20">
        <v>14</v>
      </c>
      <c r="Q20">
        <v>15</v>
      </c>
    </row>
    <row r="21" spans="1:18" x14ac:dyDescent="0.25">
      <c r="A21" t="s">
        <v>10</v>
      </c>
      <c r="B21">
        <f>B3*B4*1000</f>
        <v>60000</v>
      </c>
      <c r="C21">
        <v>500</v>
      </c>
      <c r="D21">
        <f>C21</f>
        <v>500</v>
      </c>
      <c r="E21">
        <f t="shared" ref="E21:E23" si="4">D21</f>
        <v>500</v>
      </c>
      <c r="F21">
        <f t="shared" ref="F21:F23" si="5">E21</f>
        <v>500</v>
      </c>
      <c r="G21">
        <f t="shared" ref="G21:G23" si="6">F21</f>
        <v>500</v>
      </c>
      <c r="H21">
        <f t="shared" ref="H21:H23" si="7">G21</f>
        <v>500</v>
      </c>
      <c r="I21">
        <f t="shared" ref="I21:I23" si="8">H21</f>
        <v>500</v>
      </c>
      <c r="J21">
        <f t="shared" ref="J21:J23" si="9">I21</f>
        <v>500</v>
      </c>
      <c r="K21">
        <f t="shared" ref="K21:K23" si="10">J21</f>
        <v>500</v>
      </c>
      <c r="L21">
        <f t="shared" ref="L21:L23" si="11">K21</f>
        <v>500</v>
      </c>
      <c r="M21">
        <f t="shared" ref="M21:M23" si="12">L21</f>
        <v>500</v>
      </c>
      <c r="N21">
        <f t="shared" ref="N21:N23" si="13">M21</f>
        <v>500</v>
      </c>
      <c r="O21">
        <f t="shared" ref="O21:O23" si="14">N21</f>
        <v>500</v>
      </c>
      <c r="P21">
        <f t="shared" ref="P21:P23" si="15">O21</f>
        <v>500</v>
      </c>
      <c r="Q21">
        <f t="shared" ref="Q21:Q23" si="16">P21</f>
        <v>500</v>
      </c>
    </row>
    <row r="22" spans="1:18" x14ac:dyDescent="0.25">
      <c r="A22" t="s">
        <v>0</v>
      </c>
      <c r="C22">
        <f>B3*B5*B6</f>
        <v>8280</v>
      </c>
      <c r="D22">
        <f>C22</f>
        <v>8280</v>
      </c>
      <c r="E22">
        <f t="shared" si="4"/>
        <v>8280</v>
      </c>
      <c r="F22">
        <f t="shared" si="5"/>
        <v>8280</v>
      </c>
      <c r="G22">
        <f t="shared" si="6"/>
        <v>8280</v>
      </c>
      <c r="H22">
        <f t="shared" si="7"/>
        <v>8280</v>
      </c>
      <c r="I22">
        <f t="shared" si="8"/>
        <v>8280</v>
      </c>
      <c r="J22">
        <f t="shared" si="9"/>
        <v>8280</v>
      </c>
      <c r="K22">
        <f t="shared" si="10"/>
        <v>8280</v>
      </c>
      <c r="L22">
        <f t="shared" si="11"/>
        <v>8280</v>
      </c>
      <c r="M22">
        <f t="shared" si="12"/>
        <v>8280</v>
      </c>
      <c r="N22">
        <f t="shared" si="13"/>
        <v>8280</v>
      </c>
      <c r="O22">
        <f t="shared" si="14"/>
        <v>8280</v>
      </c>
      <c r="P22">
        <f t="shared" si="15"/>
        <v>8280</v>
      </c>
      <c r="Q22">
        <f t="shared" si="16"/>
        <v>8280</v>
      </c>
    </row>
    <row r="23" spans="1:18" x14ac:dyDescent="0.25">
      <c r="A23" t="s">
        <v>11</v>
      </c>
      <c r="C23">
        <f>B21/20</f>
        <v>3000</v>
      </c>
      <c r="D23">
        <f>C23</f>
        <v>3000</v>
      </c>
      <c r="E23">
        <f t="shared" si="4"/>
        <v>3000</v>
      </c>
      <c r="F23">
        <f t="shared" si="5"/>
        <v>3000</v>
      </c>
      <c r="G23">
        <f t="shared" si="6"/>
        <v>3000</v>
      </c>
      <c r="H23">
        <f t="shared" si="7"/>
        <v>3000</v>
      </c>
      <c r="I23">
        <f t="shared" si="8"/>
        <v>3000</v>
      </c>
      <c r="J23">
        <f t="shared" si="9"/>
        <v>3000</v>
      </c>
      <c r="K23">
        <f t="shared" si="10"/>
        <v>3000</v>
      </c>
      <c r="L23">
        <f t="shared" si="11"/>
        <v>3000</v>
      </c>
      <c r="M23">
        <f t="shared" si="12"/>
        <v>3000</v>
      </c>
      <c r="N23">
        <f t="shared" si="13"/>
        <v>3000</v>
      </c>
      <c r="O23">
        <f t="shared" si="14"/>
        <v>3000</v>
      </c>
      <c r="P23">
        <f t="shared" si="15"/>
        <v>3000</v>
      </c>
      <c r="Q23">
        <f t="shared" si="16"/>
        <v>3000</v>
      </c>
    </row>
    <row r="24" spans="1:18" x14ac:dyDescent="0.25">
      <c r="A24" t="s">
        <v>12</v>
      </c>
      <c r="C24">
        <f>(C22-C21-C23)*0.19</f>
        <v>908.2</v>
      </c>
      <c r="D24">
        <f t="shared" ref="D24:Q24" si="17">(D22-D21-D23)*0.19</f>
        <v>908.2</v>
      </c>
      <c r="E24">
        <f t="shared" si="17"/>
        <v>908.2</v>
      </c>
      <c r="F24">
        <f t="shared" si="17"/>
        <v>908.2</v>
      </c>
      <c r="G24">
        <f t="shared" si="17"/>
        <v>908.2</v>
      </c>
      <c r="H24">
        <f t="shared" si="17"/>
        <v>908.2</v>
      </c>
      <c r="I24">
        <f t="shared" si="17"/>
        <v>908.2</v>
      </c>
      <c r="J24">
        <f t="shared" si="17"/>
        <v>908.2</v>
      </c>
      <c r="K24">
        <f t="shared" si="17"/>
        <v>908.2</v>
      </c>
      <c r="L24">
        <f t="shared" si="17"/>
        <v>908.2</v>
      </c>
      <c r="M24">
        <f t="shared" si="17"/>
        <v>908.2</v>
      </c>
      <c r="N24">
        <f t="shared" si="17"/>
        <v>908.2</v>
      </c>
      <c r="O24">
        <f t="shared" si="17"/>
        <v>908.2</v>
      </c>
      <c r="P24">
        <f t="shared" si="17"/>
        <v>908.2</v>
      </c>
      <c r="Q24">
        <f t="shared" si="17"/>
        <v>908.2</v>
      </c>
    </row>
    <row r="25" spans="1:18" x14ac:dyDescent="0.25">
      <c r="A25" t="s">
        <v>9</v>
      </c>
      <c r="B25">
        <f>B21*-1</f>
        <v>-60000</v>
      </c>
      <c r="C25" s="1">
        <f>(C22-C21-C24)*(1+$B$7)^-C20</f>
        <v>6362.7777777777774</v>
      </c>
      <c r="D25" s="1">
        <f t="shared" ref="D25:Q25" si="18">(D22-D21-D24)*(1+$B$7)^-D20</f>
        <v>5891.4609053497943</v>
      </c>
      <c r="E25" s="1">
        <f t="shared" si="18"/>
        <v>5455.0563938424011</v>
      </c>
      <c r="F25" s="1">
        <f t="shared" si="18"/>
        <v>5050.9781424466673</v>
      </c>
      <c r="G25" s="1">
        <f t="shared" si="18"/>
        <v>4676.8316133765438</v>
      </c>
      <c r="H25" s="1">
        <f t="shared" si="18"/>
        <v>4330.399642015318</v>
      </c>
      <c r="I25" s="1">
        <f t="shared" si="18"/>
        <v>4009.6292981623315</v>
      </c>
      <c r="J25" s="1">
        <f t="shared" si="18"/>
        <v>3712.6197205206772</v>
      </c>
      <c r="K25" s="1">
        <f t="shared" si="18"/>
        <v>3437.6108523339603</v>
      </c>
      <c r="L25" s="1">
        <f t="shared" si="18"/>
        <v>3182.9730114203335</v>
      </c>
      <c r="M25" s="1">
        <f t="shared" si="18"/>
        <v>2947.197232796605</v>
      </c>
      <c r="N25" s="1">
        <f t="shared" si="18"/>
        <v>2728.8863266635226</v>
      </c>
      <c r="O25" s="1">
        <f t="shared" si="18"/>
        <v>2526.746598762521</v>
      </c>
      <c r="P25" s="1">
        <f t="shared" si="18"/>
        <v>2339.580184039371</v>
      </c>
      <c r="Q25" s="1">
        <f t="shared" si="18"/>
        <v>2166.2779481846023</v>
      </c>
    </row>
    <row r="26" spans="1:18" x14ac:dyDescent="0.25">
      <c r="A26" t="s">
        <v>17</v>
      </c>
      <c r="B26">
        <f>B25</f>
        <v>-60000</v>
      </c>
      <c r="C26" s="1">
        <f>B26+C25</f>
        <v>-53637.222222222219</v>
      </c>
      <c r="D26" s="1">
        <f t="shared" ref="D26" si="19">C26+D25</f>
        <v>-47745.761316872427</v>
      </c>
      <c r="E26" s="1">
        <f t="shared" ref="E26" si="20">D26+E25</f>
        <v>-42290.704923030025</v>
      </c>
      <c r="F26" s="1">
        <f t="shared" ref="F26" si="21">E26+F25</f>
        <v>-37239.726780583354</v>
      </c>
      <c r="G26" s="1">
        <f t="shared" ref="G26" si="22">F26+G25</f>
        <v>-32562.895167206811</v>
      </c>
      <c r="H26" s="1">
        <f t="shared" ref="H26" si="23">G26+H25</f>
        <v>-28232.495525191494</v>
      </c>
      <c r="I26" s="1">
        <f t="shared" ref="I26" si="24">H26+I25</f>
        <v>-24222.866227029164</v>
      </c>
      <c r="J26" s="1">
        <f t="shared" ref="J26" si="25">I26+J25</f>
        <v>-20510.246506508487</v>
      </c>
      <c r="K26" s="1">
        <f t="shared" ref="K26" si="26">J26+K25</f>
        <v>-17072.635654174526</v>
      </c>
      <c r="L26" s="1">
        <f t="shared" ref="L26" si="27">K26+L25</f>
        <v>-13889.662642754192</v>
      </c>
      <c r="M26" s="1">
        <f t="shared" ref="M26" si="28">L26+M25</f>
        <v>-10942.465409957587</v>
      </c>
      <c r="N26" s="1">
        <f t="shared" ref="N26" si="29">M26+N25</f>
        <v>-8213.5790832940656</v>
      </c>
      <c r="O26" s="1">
        <f t="shared" ref="O26" si="30">N26+O25</f>
        <v>-5686.8324845315447</v>
      </c>
      <c r="P26" s="1">
        <f t="shared" ref="P26" si="31">O26+P25</f>
        <v>-3347.2523004921736</v>
      </c>
      <c r="Q26" s="3">
        <f t="shared" ref="Q26" si="32">P26+Q25</f>
        <v>-1180.9743523075713</v>
      </c>
      <c r="R26" t="s">
        <v>16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65ADFCD845FFB49A3CABF84F62CDC36" ma:contentTypeVersion="11" ma:contentTypeDescription="Vytvoří nový dokument" ma:contentTypeScope="" ma:versionID="01be7439b58315f9ed1ad2492588ae54">
  <xsd:schema xmlns:xsd="http://www.w3.org/2001/XMLSchema" xmlns:xs="http://www.w3.org/2001/XMLSchema" xmlns:p="http://schemas.microsoft.com/office/2006/metadata/properties" xmlns:ns3="dfa0ed28-de17-4d09-88a8-442494f032bd" xmlns:ns4="c88cd874-e456-48b8-acf6-f2cd37b2632b" targetNamespace="http://schemas.microsoft.com/office/2006/metadata/properties" ma:root="true" ma:fieldsID="7b53949603c833f800041967ec1d1a9f" ns3:_="" ns4:_="">
    <xsd:import namespace="dfa0ed28-de17-4d09-88a8-442494f032bd"/>
    <xsd:import namespace="c88cd874-e456-48b8-acf6-f2cd37b263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a0ed28-de17-4d09-88a8-442494f032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cd874-e456-48b8-acf6-f2cd37b26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10107D-7F1B-4957-AC8B-9D6AAF7DD52E}">
  <ds:schemaRefs>
    <ds:schemaRef ds:uri="dfa0ed28-de17-4d09-88a8-442494f032b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c88cd874-e456-48b8-acf6-f2cd37b2632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DFF64A2-DAA1-44F9-84A4-6542F08DD4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C2E4EC-E4D0-44E0-A398-003FE10D17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a0ed28-de17-4d09-88a8-442494f032bd"/>
    <ds:schemaRef ds:uri="c88cd874-e456-48b8-acf6-f2cd37b26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Dlouhý</dc:creator>
  <cp:lastModifiedBy>Tomas Dlouhy</cp:lastModifiedBy>
  <dcterms:created xsi:type="dcterms:W3CDTF">2020-10-19T17:52:23Z</dcterms:created>
  <dcterms:modified xsi:type="dcterms:W3CDTF">2021-11-05T13:48:37Z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0x010100F65ADFCD845FFB49A3CABF84F62CDC36</vt:lpwstr>
  </property>
</Properties>
</file>